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4" i="22"/>
  <c r="D5"/>
  <c r="D6"/>
  <c r="G37" i="23"/>
  <c r="G52"/>
  <c r="L6" i="15"/>
  <c r="L7"/>
  <c r="L8"/>
  <c r="L9"/>
  <c r="L10"/>
  <c r="L11"/>
  <c r="L12"/>
  <c r="L13"/>
  <c r="E14"/>
  <c r="F14"/>
  <c r="F42"/>
  <c r="D8" i="22"/>
  <c r="G14" i="15"/>
  <c r="H14"/>
  <c r="H42"/>
  <c r="D9" i="22"/>
  <c r="I14" i="15"/>
  <c r="J14"/>
  <c r="K14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I42"/>
  <c r="E41"/>
  <c r="L41"/>
  <c r="F41"/>
  <c r="G41"/>
  <c r="G42"/>
  <c r="H41"/>
  <c r="I41"/>
  <c r="J41"/>
  <c r="D7" i="22"/>
  <c r="K41" i="15"/>
  <c r="E42"/>
  <c r="L42"/>
  <c r="J42"/>
  <c r="D3" i="22"/>
  <c r="D10"/>
</calcChain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<sst xmlns="http://schemas.openxmlformats.org/spreadsheetml/2006/main" count="266" uniqueCount="198">
  <si>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</si>
  <si>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</si>
  <si>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</si>
  <si>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</si>
  <si>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</si>
  <si>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</si>
  <si>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</si>
  <si>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</si>
  <si>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</si>
  <si>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</si>
  <si>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</si>
  <si>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</si>
  <si>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</si>
  <si>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</si>
  <si>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</si>
  <si>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</si>
  <si>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</si>
  <si>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</si>
  <si>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</si>
  <si>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</si>
  <si>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</si>
  <si>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</si>
  <si>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</si>
  <si>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</si>
  <si>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</si>
  <si>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</si>
  <si>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</si>
  <si>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</si>
  <si>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</si>
  <si>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</si>
  <si>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</si>
  <si>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</si>
  <si>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</si>
  <si>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</si>
  <si>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</si>
  <si>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</si>
  <si>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</si>
  <si>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</si>
  <si>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</si>
  <si>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</si>
  <si>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</si>
  <si>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</si>
  <si>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</si>
  <si>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</si>
  <si>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</si>
  <si>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</si>
  <si>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</si>
  <si>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</si>
  <si>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</si>
  <si>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</si>
  <si>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</si>
  <si>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</si>
  <si>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</si>
  <si>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</si>
  <si>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</si>
  <si>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</si>
  <si>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</si>
  <si>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</si>
  <si>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</si>
  <si>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</si>
  <si>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</si>
  <si>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</si>
  <si>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</si>
  <si>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</si>
  <si>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</si>
  <si>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</si>
  <si>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</si>
  <si>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</si>
  <si>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</si>
  <si>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</si>
  <si>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</si>
  <si>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</si>
  <si>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</si>
  <si>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</si>
  <si>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</si>
  <si>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</si>
  <si>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</si>
  <si>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</si>
  <si>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</si>
  <si>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</si>
  <si>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</si>
  <si>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</si>
  <si>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</si>
  <si>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</si>
  <si>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</si>
  <si>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</si>
  <si>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</si>
  <si>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</si>
  <si>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</si>
  <si>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</si>
  <si>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</si>
  <si>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</si>
  <si>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</si>
  <si>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</si>
  <si>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</si>
  <si>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</si>
  <si>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</si>
  <si>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</si>
  <si>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</si>
  <si>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</si>
  <si>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</si>
  <si>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</si>
  <si>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</si>
  <si>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</si>
  <si>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</si>
  <si>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</si>
  <si>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</si>
  <si>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</si>
  <si>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</si>
  <si>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</si>
  <si>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</si>
  <si>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</si>
  <si>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</si>
  <si>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</si>
  <si>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</si>
  <si>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</si>
  <si>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</si>
  <si>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</si>
  <si>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</si>
  <si>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</si>
  <si>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</si>
  <si>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</si>
  <si>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</si>
  <si>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</si>
  <si>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</si>
  <si>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</si>
  <si>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</si>
  <si>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</si>
  <si>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</si>
  <si>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</si>
  <si>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</si>
  <si>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</si>
  <si>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</si>
  <si>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</si>
  <si>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</si>
  <si>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</si>
  <si>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</si>
  <si>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</si>
  <si>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</si>
  <si>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</si>
  <si>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</si>
  <si>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</si>
  <si>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</si>
  <si>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</si>
  <si>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</si>
  <si>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</si>
  <si>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</si>
  <si>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</si>
  <si>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</si>
  <si>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</si>
  <si>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</si>
  <si>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</si>
  <si>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</si>
  <si>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</si>
  <si>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</si>
  <si>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</si>
  <si>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</si>
  <si>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</si>
  <si>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</si>
  <si>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</si>
  <si>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</si>
  <si>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</si>
  <si>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</si>
  <si>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</si>
  <si>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</si>
  <si>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</si>
  <si>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</si>
  <si>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</si>
  <si>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</si>
  <si>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</si>
  <si>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</si>
  <si>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</si>
  <si>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</si>
  <si>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</si>
  <si>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</si>
  <si>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</si>
  <si>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</si>
  <si>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</si>
  <si>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</si>
  <si>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</si>
  <si>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</si>
  <si>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</si>
  <si>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</si>
  <si>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</si>
  <si>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</si>
  <si>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</si>
  <si>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</si>
  <si>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</si>
  <si>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</si>
  <si>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</si>
  <si>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</si>
  <si>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Іллічівський міський суд Одеської області</t>
  </si>
  <si>
    <t>68000.м. Іллічівськ.вул. Праці 4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</si>
  <si>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</si>
  <si>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</si>
  <si>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</si>
  <si>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>В.С. Маратова</t>
  </si>
  <si>
    <t>10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</si>
</sst>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&amp;C&amp;LCD68BDAC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zoomScaleNormal="100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236</v>
      </c>
      <c r="F6" s="90">
        <v>138</v>
      </c>
      <c r="G6" s="90">
        <v>4</v>
      </c>
      <c r="H6" s="90">
        <v>118</v>
      </c>
      <c r="I6" s="90" t="s">
        <v>180</v>
      </c>
      <c r="J6" s="90">
        <v>118</v>
      </c>
      <c r="K6" s="91">
        <v>49</v>
      </c>
      <c r="L6" s="101">
        <f t="shared" ref="L6:L42" si="0">E6-F6</f>
        <v>98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1196</v>
      </c>
      <c r="F7" s="90">
        <v>1185</v>
      </c>
      <c r="G7" s="90">
        <v>1</v>
      </c>
      <c r="H7" s="90">
        <v>1193</v>
      </c>
      <c r="I7" s="90">
        <v>1007</v>
      </c>
      <c r="J7" s="90">
        <v>3</v>
      </c>
      <c r="K7" s="91"/>
      <c r="L7" s="101">
        <f t="shared" si="0"/>
        <v>11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62</v>
      </c>
      <c r="F9" s="90">
        <v>56</v>
      </c>
      <c r="G9" s="90"/>
      <c r="H9" s="90">
        <v>58</v>
      </c>
      <c r="I9" s="90">
        <v>40</v>
      </c>
      <c r="J9" s="90">
        <v>4</v>
      </c>
      <c r="K9" s="91"/>
      <c r="L9" s="101">
        <f t="shared" si="0"/>
        <v>6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1</v>
      </c>
      <c r="L12" s="101">
        <f t="shared" si="0"/>
        <v>2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2</v>
      </c>
      <c r="F13" s="90">
        <v>2</v>
      </c>
      <c r="G13" s="90"/>
      <c r="H13" s="90"/>
      <c r="I13" s="90"/>
      <c r="J13" s="90">
        <v>2</v>
      </c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1499</v>
      </c>
      <c r="F14" s="105">
        <f t="shared" si="1"/>
        <v>1382</v>
      </c>
      <c r="G14" s="105">
        <f t="shared" si="1"/>
        <v>5</v>
      </c>
      <c r="H14" s="105">
        <f t="shared" si="1"/>
        <v>1369</v>
      </c>
      <c r="I14" s="105">
        <f t="shared" si="1"/>
        <v>1047</v>
      </c>
      <c r="J14" s="105">
        <f t="shared" si="1"/>
        <v>130</v>
      </c>
      <c r="K14" s="105">
        <f t="shared" si="1"/>
        <v>50</v>
      </c>
      <c r="L14" s="101">
        <f t="shared" si="0"/>
        <v>117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62</v>
      </c>
      <c r="F15" s="92">
        <v>58</v>
      </c>
      <c r="G15" s="92">
        <v>2</v>
      </c>
      <c r="H15" s="92">
        <v>49</v>
      </c>
      <c r="I15" s="92">
        <v>32</v>
      </c>
      <c r="J15" s="92">
        <v>13</v>
      </c>
      <c r="K15" s="91"/>
      <c r="L15" s="101">
        <f t="shared" si="0"/>
        <v>4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82</v>
      </c>
      <c r="F16" s="92">
        <v>33</v>
      </c>
      <c r="G16" s="92">
        <v>2</v>
      </c>
      <c r="H16" s="92">
        <v>63</v>
      </c>
      <c r="I16" s="92">
        <v>36</v>
      </c>
      <c r="J16" s="92">
        <v>19</v>
      </c>
      <c r="K16" s="91">
        <v>8</v>
      </c>
      <c r="L16" s="101">
        <f t="shared" si="0"/>
        <v>49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5</v>
      </c>
      <c r="F18" s="91">
        <v>5</v>
      </c>
      <c r="G18" s="91"/>
      <c r="H18" s="91">
        <v>4</v>
      </c>
      <c r="I18" s="91">
        <v>2</v>
      </c>
      <c r="J18" s="91">
        <v>1</v>
      </c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117</v>
      </c>
      <c r="F22" s="91">
        <v>68</v>
      </c>
      <c r="G22" s="91">
        <v>3</v>
      </c>
      <c r="H22" s="91">
        <v>84</v>
      </c>
      <c r="I22" s="91">
        <v>38</v>
      </c>
      <c r="J22" s="91">
        <v>33</v>
      </c>
      <c r="K22" s="91">
        <v>8</v>
      </c>
      <c r="L22" s="101">
        <f t="shared" si="0"/>
        <v>49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762</v>
      </c>
      <c r="F23" s="91">
        <v>739</v>
      </c>
      <c r="G23" s="91">
        <v>1</v>
      </c>
      <c r="H23" s="91">
        <v>727</v>
      </c>
      <c r="I23" s="91">
        <v>562</v>
      </c>
      <c r="J23" s="91">
        <v>35</v>
      </c>
      <c r="K23" s="91"/>
      <c r="L23" s="101">
        <f t="shared" si="0"/>
        <v>23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7</v>
      </c>
      <c r="F24" s="91">
        <v>7</v>
      </c>
      <c r="G24" s="91"/>
      <c r="H24" s="91">
        <v>7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1156</v>
      </c>
      <c r="F25" s="91">
        <v>1095</v>
      </c>
      <c r="G25" s="91">
        <v>3</v>
      </c>
      <c r="H25" s="91">
        <v>1051</v>
      </c>
      <c r="I25" s="91">
        <v>908</v>
      </c>
      <c r="J25" s="91">
        <v>105</v>
      </c>
      <c r="K25" s="91">
        <v>4</v>
      </c>
      <c r="L25" s="101">
        <f t="shared" si="0"/>
        <v>61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1530</v>
      </c>
      <c r="F26" s="91">
        <v>944</v>
      </c>
      <c r="G26" s="91">
        <v>28</v>
      </c>
      <c r="H26" s="91">
        <v>975</v>
      </c>
      <c r="I26" s="91">
        <v>736</v>
      </c>
      <c r="J26" s="91">
        <v>555</v>
      </c>
      <c r="K26" s="91">
        <v>156</v>
      </c>
      <c r="L26" s="101">
        <f t="shared" si="0"/>
        <v>586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106</v>
      </c>
      <c r="F27" s="91">
        <v>102</v>
      </c>
      <c r="G27" s="91">
        <v>1</v>
      </c>
      <c r="H27" s="91">
        <v>100</v>
      </c>
      <c r="I27" s="91">
        <v>88</v>
      </c>
      <c r="J27" s="91">
        <v>6</v>
      </c>
      <c r="K27" s="91"/>
      <c r="L27" s="101">
        <f t="shared" si="0"/>
        <v>4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111</v>
      </c>
      <c r="F28" s="91">
        <v>89</v>
      </c>
      <c r="G28" s="91">
        <v>1</v>
      </c>
      <c r="H28" s="91">
        <v>93</v>
      </c>
      <c r="I28" s="91">
        <v>89</v>
      </c>
      <c r="J28" s="91">
        <v>18</v>
      </c>
      <c r="K28" s="91"/>
      <c r="L28" s="101">
        <f t="shared" si="0"/>
        <v>22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50</v>
      </c>
      <c r="F29" s="91">
        <v>41</v>
      </c>
      <c r="G29" s="91"/>
      <c r="H29" s="91">
        <v>39</v>
      </c>
      <c r="I29" s="91">
        <v>14</v>
      </c>
      <c r="J29" s="91">
        <v>11</v>
      </c>
      <c r="K29" s="91">
        <v>1</v>
      </c>
      <c r="L29" s="101">
        <f t="shared" si="0"/>
        <v>9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6</v>
      </c>
      <c r="F30" s="91">
        <v>5</v>
      </c>
      <c r="G30" s="91"/>
      <c r="H30" s="91">
        <v>3</v>
      </c>
      <c r="I30" s="91"/>
      <c r="J30" s="91">
        <v>3</v>
      </c>
      <c r="K30" s="91">
        <v>1</v>
      </c>
      <c r="L30" s="101">
        <f t="shared" si="0"/>
        <v>1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2</v>
      </c>
      <c r="F31" s="91"/>
      <c r="G31" s="91"/>
      <c r="H31" s="91">
        <v>1</v>
      </c>
      <c r="I31" s="91">
        <v>1</v>
      </c>
      <c r="J31" s="91">
        <v>1</v>
      </c>
      <c r="K31" s="91">
        <v>1</v>
      </c>
      <c r="L31" s="101">
        <f t="shared" si="0"/>
        <v>2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34</v>
      </c>
      <c r="F32" s="91">
        <v>27</v>
      </c>
      <c r="G32" s="91"/>
      <c r="H32" s="91">
        <v>22</v>
      </c>
      <c r="I32" s="91">
        <v>7</v>
      </c>
      <c r="J32" s="91">
        <v>12</v>
      </c>
      <c r="K32" s="91">
        <v>1</v>
      </c>
      <c r="L32" s="101">
        <f t="shared" si="0"/>
        <v>7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129</v>
      </c>
      <c r="F33" s="91">
        <v>99</v>
      </c>
      <c r="G33" s="91"/>
      <c r="H33" s="91">
        <v>86</v>
      </c>
      <c r="I33" s="91">
        <v>61</v>
      </c>
      <c r="J33" s="91">
        <v>43</v>
      </c>
      <c r="K33" s="91">
        <v>13</v>
      </c>
      <c r="L33" s="101">
        <f t="shared" si="0"/>
        <v>30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 t="shared" si="0"/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4</v>
      </c>
      <c r="F35" s="91">
        <v>4</v>
      </c>
      <c r="G35" s="91"/>
      <c r="H35" s="91">
        <v>4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2902</v>
      </c>
      <c r="F37" s="91">
        <v>2201</v>
      </c>
      <c r="G37" s="91">
        <v>32</v>
      </c>
      <c r="H37" s="91">
        <v>2113</v>
      </c>
      <c r="I37" s="91">
        <v>1473</v>
      </c>
      <c r="J37" s="91">
        <v>789</v>
      </c>
      <c r="K37" s="91">
        <v>177</v>
      </c>
      <c r="L37" s="101">
        <f t="shared" si="0"/>
        <v>701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1041</v>
      </c>
      <c r="F38" s="91">
        <v>967</v>
      </c>
      <c r="G38" s="91"/>
      <c r="H38" s="91">
        <v>930</v>
      </c>
      <c r="I38" s="91" t="s">
        <v>180</v>
      </c>
      <c r="J38" s="91">
        <v>111</v>
      </c>
      <c r="K38" s="91">
        <v>1</v>
      </c>
      <c r="L38" s="101">
        <f t="shared" si="0"/>
        <v>74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27</v>
      </c>
      <c r="F39" s="91">
        <v>25</v>
      </c>
      <c r="G39" s="91"/>
      <c r="H39" s="91">
        <v>25</v>
      </c>
      <c r="I39" s="91" t="s">
        <v>180</v>
      </c>
      <c r="J39" s="91">
        <v>2</v>
      </c>
      <c r="K39" s="91"/>
      <c r="L39" s="101">
        <f t="shared" si="0"/>
        <v>2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24</v>
      </c>
      <c r="F40" s="91">
        <v>20</v>
      </c>
      <c r="G40" s="91"/>
      <c r="H40" s="91">
        <v>23</v>
      </c>
      <c r="I40" s="91">
        <v>19</v>
      </c>
      <c r="J40" s="91">
        <v>1</v>
      </c>
      <c r="K40" s="91"/>
      <c r="L40" s="101">
        <f t="shared" si="0"/>
        <v>4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1065</v>
      </c>
      <c r="F41" s="91">
        <f t="shared" ref="F41:K41" si="2">F38+F40</f>
        <v>987</v>
      </c>
      <c r="G41" s="91">
        <f t="shared" si="2"/>
        <v>0</v>
      </c>
      <c r="H41" s="91">
        <f t="shared" si="2"/>
        <v>953</v>
      </c>
      <c r="I41" s="91">
        <f>I40</f>
        <v>19</v>
      </c>
      <c r="J41" s="91">
        <f t="shared" si="2"/>
        <v>112</v>
      </c>
      <c r="K41" s="91">
        <f t="shared" si="2"/>
        <v>1</v>
      </c>
      <c r="L41" s="101">
        <f t="shared" si="0"/>
        <v>78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5583</v>
      </c>
      <c r="F42" s="91">
        <f t="shared" ref="F42:K42" si="3">F14+F22+F37+F41</f>
        <v>4638</v>
      </c>
      <c r="G42" s="91">
        <f t="shared" si="3"/>
        <v>40</v>
      </c>
      <c r="H42" s="91">
        <f t="shared" si="3"/>
        <v>4519</v>
      </c>
      <c r="I42" s="91">
        <f t="shared" si="3"/>
        <v>2577</v>
      </c>
      <c r="J42" s="91">
        <f t="shared" si="3"/>
        <v>1064</v>
      </c>
      <c r="K42" s="91">
        <f t="shared" si="3"/>
        <v>236</v>
      </c>
      <c r="L42" s="101">
        <f t="shared" si="0"/>
        <v>945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01.01.2018, Кінець періоду: 31.12.2018&amp;LCD68BDAC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8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6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112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20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2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17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34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16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4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5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2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30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1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5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5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9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4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80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11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1</v>
      </c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1</v>
      </c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>
        <v>2</v>
      </c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239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8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8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>
        <v>4</v>
      </c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48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48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33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01.01.2018, Кінець періоду: 31.12.2018&amp;LCD68BDAC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118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93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9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19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5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3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5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630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21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14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>
        <v>1</v>
      </c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4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32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6</v>
      </c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102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15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>
        <v>9</v>
      </c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25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3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260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1678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1224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35963504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11379144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16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192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128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1331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29638886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773156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8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1289</v>
      </c>
      <c r="F58" s="96">
        <v>67</v>
      </c>
      <c r="G58" s="96">
        <v>10</v>
      </c>
      <c r="H58" s="96">
        <v>3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38</v>
      </c>
      <c r="F59" s="96">
        <v>36</v>
      </c>
      <c r="G59" s="96">
        <v>9</v>
      </c>
      <c r="H59" s="96">
        <v>1</v>
      </c>
      <c r="I59" s="96"/>
    </row>
    <row r="60" spans="1:9" ht="13.5" customHeight="1">
      <c r="A60" s="258" t="s">
        <v>111</v>
      </c>
      <c r="B60" s="258"/>
      <c r="C60" s="258"/>
      <c r="D60" s="258"/>
      <c r="E60" s="96">
        <v>1454</v>
      </c>
      <c r="F60" s="96">
        <v>528</v>
      </c>
      <c r="G60" s="96">
        <v>100</v>
      </c>
      <c r="H60" s="96">
        <v>19</v>
      </c>
      <c r="I60" s="96">
        <v>12</v>
      </c>
    </row>
    <row r="61" spans="1:9" ht="13.5" customHeight="1">
      <c r="A61" s="190" t="s">
        <v>115</v>
      </c>
      <c r="B61" s="190"/>
      <c r="C61" s="190"/>
      <c r="D61" s="190"/>
      <c r="E61" s="96">
        <v>909</v>
      </c>
      <c r="F61" s="96">
        <v>41</v>
      </c>
      <c r="G61" s="96">
        <v>3</v>
      </c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Іллічівський міський суд Одеської області, 
Початок періоду: 01.01.2018, Кінець періоду: 31.12.2018&amp;LCD68BDAC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0.22180451127819548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0.38461538461538464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0.24242424242424243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0.22433460076045628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8.9285714285714281E-3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0.97434238896075898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645.57142857142856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797.57142857142856</v>
      </c>
    </row>
    <row r="11" spans="1:4" ht="16.5" customHeight="1">
      <c r="A11" s="213" t="s">
        <v>65</v>
      </c>
      <c r="B11" s="215"/>
      <c r="C11" s="14">
        <v>9</v>
      </c>
      <c r="D11" s="94">
        <v>64</v>
      </c>
    </row>
    <row r="12" spans="1:4" ht="16.5" customHeight="1">
      <c r="A12" s="300" t="s">
        <v>110</v>
      </c>
      <c r="B12" s="300"/>
      <c r="C12" s="14">
        <v>10</v>
      </c>
      <c r="D12" s="94">
        <v>21</v>
      </c>
    </row>
    <row r="13" spans="1:4" ht="16.5" customHeight="1">
      <c r="A13" s="300" t="s">
        <v>31</v>
      </c>
      <c r="B13" s="300"/>
      <c r="C13" s="14">
        <v>11</v>
      </c>
      <c r="D13" s="94">
        <v>162</v>
      </c>
    </row>
    <row r="14" spans="1:4" ht="16.5" customHeight="1">
      <c r="A14" s="300" t="s">
        <v>111</v>
      </c>
      <c r="B14" s="300"/>
      <c r="C14" s="14">
        <v>12</v>
      </c>
      <c r="D14" s="94">
        <v>104</v>
      </c>
    </row>
    <row r="15" spans="1:4" ht="16.5" customHeight="1">
      <c r="A15" s="300" t="s">
        <v>115</v>
      </c>
      <c r="B15" s="300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/>
      <c r="D23" s="302"/>
    </row>
    <row r="24" spans="1:4">
      <c r="A24" s="69" t="s">
        <v>107</v>
      </c>
      <c r="B24" s="88"/>
      <c r="C24" s="303"/>
      <c r="D24" s="303"/>
    </row>
    <row r="25" spans="1:4">
      <c r="A25" s="68" t="s">
        <v>108</v>
      </c>
      <c r="B25" s="89"/>
      <c r="C25" s="303"/>
      <c r="D25" s="303"/>
    </row>
    <row r="26" spans="1:4" ht="15.75" customHeight="1"/>
    <row r="27" spans="1:4" ht="12.75" customHeight="1">
      <c r="C27" s="299" t="s">
        <v>197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Іллічівський міський суд Одеської області, 
Початок періоду: 01.01.2018, Кінець періоду: 31.12.2018&amp;LCD68BDAC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2018-03-28T07:45:37Z</cp:lastPrinted>
  <dcterms:created xsi:type="dcterms:W3CDTF">2004-04-20T14:33:35Z</dcterms:created>
  <dcterms:modified xsi:type="dcterms:W3CDTF">2019-02-14T10:39:03Z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CD68BDAC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