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G37" i="23"/>
  <c r="G52"/>
  <c r="L6" i="15"/>
  <c r="L7"/>
  <c r="L8"/>
  <c r="L9"/>
  <c r="L10"/>
  <c r="L11"/>
  <c r="L13"/>
  <c r="L14"/>
  <c r="E15"/>
  <c r="F15"/>
  <c r="G15"/>
  <c r="H15"/>
  <c r="H46"/>
  <c r="D9" i="22"/>
  <c r="I15" i="15"/>
  <c r="I46"/>
  <c r="J15"/>
  <c r="K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D7" i="22"/>
  <c r="K45" i="15"/>
  <c r="K46"/>
  <c r="E45"/>
  <c r="L45"/>
  <c r="J46"/>
  <c r="D3" i="22"/>
  <c r="E46" i="15"/>
  <c r="L46"/>
  <c r="D10" i="22"/>
</calcChain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<sst xmlns="http://schemas.openxmlformats.org/spreadsheetml/2006/main" count="278" uniqueCount="210">
  <si>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</si>
  <si>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</si>
  <si>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</si>
  <si>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</si>
  <si>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</si>
  <si>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</si>
  <si>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</si>
  <si>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</si>
  <si>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</si>
  <si>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</si>
  <si>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</si>
  <si>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</si>
  <si>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</si>
  <si>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</si>
  <si>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</si>
  <si>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</si>
  <si>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</si>
  <si>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</si>
  <si>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</si>
  <si>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</si>
  <si>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</si>
  <si>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</si>
  <si>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</si>
  <si>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</si>
  <si>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</si>
  <si>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</si>
  <si>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</si>
  <si>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</si>
  <si>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</si>
  <si>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</si>
  <si>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</si>
  <si>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</si>
  <si>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</si>
  <si>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</si>
  <si>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</si>
  <si>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</si>
  <si>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</si>
  <si>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</si>
  <si>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</si>
  <si>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</si>
  <si>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</si>
  <si>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</si>
  <si>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</si>
  <si>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</si>
  <si>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</si>
  <si>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</si>
  <si>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</si>
  <si>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</si>
  <si>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</si>
  <si>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</si>
  <si>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</si>
  <si>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</si>
  <si>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</si>
  <si>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</si>
  <si>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</si>
  <si>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</si>
  <si>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</si>
  <si>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</si>
  <si>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</si>
  <si>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</si>
  <si>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</si>
  <si>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</si>
  <si>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</si>
  <si>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</si>
  <si>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</si>
  <si>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</si>
  <si>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</si>
  <si>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</si>
  <si>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</si>
  <si>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</si>
  <si>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</si>
  <si>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</si>
  <si>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</si>
  <si>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</si>
  <si>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</si>
  <si>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</si>
  <si>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</si>
  <si>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</si>
  <si>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</si>
  <si>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</si>
  <si>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</si>
  <si>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</si>
  <si>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</si>
  <si>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</si>
  <si>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</si>
  <si>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</si>
  <si>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</si>
  <si>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</si>
  <si>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</si>
  <si>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</si>
  <si>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</si>
  <si>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</si>
  <si>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</si>
  <si>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</si>
  <si>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</si>
  <si>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</si>
  <si>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</si>
  <si>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</si>
  <si>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</si>
  <si>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</si>
  <si>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</si>
  <si>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</si>
  <si>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</si>
  <si>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</si>
  <si>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</si>
  <si>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</si>
  <si>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</si>
  <si>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</si>
  <si>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</si>
  <si>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</si>
  <si>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</si>
  <si>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</si>
  <si>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</si>
  <si>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</si>
  <si>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</si>
  <si>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</si>
  <si>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</si>
  <si>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</si>
  <si>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</si>
  <si>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</si>
  <si>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</si>
  <si>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</si>
  <si>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</si>
  <si>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</si>
  <si>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</si>
  <si>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</si>
  <si>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</si>
  <si>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</si>
  <si>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</si>
  <si>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</si>
  <si>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</si>
  <si>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</si>
  <si>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</si>
  <si>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</si>
  <si>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</si>
  <si>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</si>
  <si>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</si>
  <si>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</si>
  <si>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</si>
  <si>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</si>
  <si>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</si>
  <si>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</si>
  <si>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</si>
  <si>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</si>
  <si>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</si>
  <si>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</si>
  <si>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</si>
  <si>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</si>
  <si>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</si>
  <si>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</si>
  <si>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</si>
  <si>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</si>
  <si>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</si>
  <si>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</si>
  <si>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</si>
  <si>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</si>
  <si>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</si>
  <si>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</si>
  <si>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</si>
  <si>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</si>
  <si>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</si>
  <si>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</si>
  <si>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</si>
  <si>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</si>
  <si>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</si>
  <si>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</si>
  <si>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</si>
  <si>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</si>
  <si>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</si>
  <si>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</si>
  <si>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</si>
  <si>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</si>
  <si>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</si>
  <si>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</si>
  <si>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</si>
  <si>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</si>
  <si>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</si>
  <si>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</si>
  <si>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</si>
  <si>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</si>
  <si>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</si>
  <si>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</si>
  <si>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</si>
  <si>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</si>
  <si>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</si>
  <si>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</si>
  <si>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</si>
  <si>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</si>
  <si>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</si>
  <si>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</si>
  <si>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</si>
  <si>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</si>
  <si>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</si>
  <si>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</si>
  <si>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</si>
  <si>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</si>
  <si>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</si>
  <si>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</si>
  <si>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</si>
  <si>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</si>
  <si>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</si>
  <si>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</si>
  <si>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Іллічівський міський суд Одеської області</t>
  </si>
  <si>
    <t>68000.м. Іллічівськ.вул. Праці 4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</si>
  <si>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</si>
  <si>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</si>
  <si>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</si>
  <si>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>В.С. Маратова</t>
  </si>
  <si>
    <t>(04868)9-56-12</t>
  </si>
  <si>
    <t>3 квітня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</si>
</sst>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&amp;C&amp;L81CE4BD4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145</v>
      </c>
      <c r="F6" s="90">
        <v>27</v>
      </c>
      <c r="G6" s="90">
        <v>2</v>
      </c>
      <c r="H6" s="90">
        <v>20</v>
      </c>
      <c r="I6" s="90" t="s">
        <v>172</v>
      </c>
      <c r="J6" s="90">
        <v>125</v>
      </c>
      <c r="K6" s="91">
        <v>54</v>
      </c>
      <c r="L6" s="101">
        <f t="shared" ref="L6:L11" si="0">E6-F6</f>
        <v>118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216</v>
      </c>
      <c r="F7" s="90">
        <v>197</v>
      </c>
      <c r="G7" s="90"/>
      <c r="H7" s="90">
        <v>174</v>
      </c>
      <c r="I7" s="90">
        <v>144</v>
      </c>
      <c r="J7" s="90">
        <v>42</v>
      </c>
      <c r="K7" s="91"/>
      <c r="L7" s="101">
        <f t="shared" si="0"/>
        <v>19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30</v>
      </c>
      <c r="F9" s="90">
        <v>23</v>
      </c>
      <c r="G9" s="90"/>
      <c r="H9" s="90">
        <v>19</v>
      </c>
      <c r="I9" s="90">
        <v>14</v>
      </c>
      <c r="J9" s="90">
        <v>11</v>
      </c>
      <c r="K9" s="91"/>
      <c r="L9" s="101">
        <f t="shared" si="0"/>
        <v>7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3</v>
      </c>
      <c r="F10" s="90">
        <v>1</v>
      </c>
      <c r="G10" s="90"/>
      <c r="H10" s="90">
        <v>1</v>
      </c>
      <c r="I10" s="90"/>
      <c r="J10" s="90">
        <v>2</v>
      </c>
      <c r="K10" s="91"/>
      <c r="L10" s="101">
        <f t="shared" si="0"/>
        <v>2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1</v>
      </c>
      <c r="F12" s="90">
        <v>1</v>
      </c>
      <c r="G12" s="90"/>
      <c r="H12" s="90">
        <v>1</v>
      </c>
      <c r="I12" s="90"/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 t="shared" ref="L13:L21" si="1">E13-F13</f>
        <v>1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>
        <v>3</v>
      </c>
      <c r="F14" s="90"/>
      <c r="G14" s="90"/>
      <c r="H14" s="90"/>
      <c r="I14" s="90"/>
      <c r="J14" s="90">
        <v>3</v>
      </c>
      <c r="K14" s="91"/>
      <c r="L14" s="101">
        <f t="shared" si="1"/>
        <v>3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399</v>
      </c>
      <c r="F15" s="104">
        <f t="shared" si="2"/>
        <v>249</v>
      </c>
      <c r="G15" s="104">
        <f t="shared" si="2"/>
        <v>2</v>
      </c>
      <c r="H15" s="104">
        <f t="shared" si="2"/>
        <v>215</v>
      </c>
      <c r="I15" s="104">
        <f t="shared" si="2"/>
        <v>158</v>
      </c>
      <c r="J15" s="104">
        <f t="shared" si="2"/>
        <v>184</v>
      </c>
      <c r="K15" s="104">
        <f t="shared" si="2"/>
        <v>54</v>
      </c>
      <c r="L15" s="101">
        <f t="shared" si="1"/>
        <v>150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12</v>
      </c>
      <c r="F16" s="92">
        <v>7</v>
      </c>
      <c r="G16" s="92"/>
      <c r="H16" s="92">
        <v>6</v>
      </c>
      <c r="I16" s="92">
        <v>5</v>
      </c>
      <c r="J16" s="92">
        <v>6</v>
      </c>
      <c r="K16" s="91"/>
      <c r="L16" s="101">
        <f t="shared" si="1"/>
        <v>5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27</v>
      </c>
      <c r="F17" s="92">
        <v>5</v>
      </c>
      <c r="G17" s="92"/>
      <c r="H17" s="92">
        <v>9</v>
      </c>
      <c r="I17" s="92">
        <v>2</v>
      </c>
      <c r="J17" s="92">
        <v>18</v>
      </c>
      <c r="K17" s="91">
        <v>7</v>
      </c>
      <c r="L17" s="101">
        <f t="shared" si="1"/>
        <v>22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5</v>
      </c>
      <c r="F19" s="91">
        <v>1</v>
      </c>
      <c r="G19" s="91"/>
      <c r="H19" s="91">
        <v>3</v>
      </c>
      <c r="I19" s="91">
        <v>1</v>
      </c>
      <c r="J19" s="91">
        <v>2</v>
      </c>
      <c r="K19" s="91"/>
      <c r="L19" s="101">
        <f t="shared" si="1"/>
        <v>4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39</v>
      </c>
      <c r="F24" s="91">
        <v>10</v>
      </c>
      <c r="G24" s="91"/>
      <c r="H24" s="91">
        <v>13</v>
      </c>
      <c r="I24" s="91">
        <v>3</v>
      </c>
      <c r="J24" s="91">
        <v>26</v>
      </c>
      <c r="K24" s="91">
        <v>7</v>
      </c>
      <c r="L24" s="101">
        <f t="shared" si="3"/>
        <v>29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488</v>
      </c>
      <c r="F25" s="91">
        <v>422</v>
      </c>
      <c r="G25" s="91"/>
      <c r="H25" s="91">
        <v>422</v>
      </c>
      <c r="I25" s="91">
        <v>335</v>
      </c>
      <c r="J25" s="91">
        <v>66</v>
      </c>
      <c r="K25" s="91">
        <v>1</v>
      </c>
      <c r="L25" s="101">
        <f t="shared" si="3"/>
        <v>66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6</v>
      </c>
      <c r="F26" s="91">
        <v>5</v>
      </c>
      <c r="G26" s="91"/>
      <c r="H26" s="91">
        <v>6</v>
      </c>
      <c r="I26" s="91"/>
      <c r="J26" s="91"/>
      <c r="K26" s="91"/>
      <c r="L26" s="101">
        <f t="shared" si="3"/>
        <v>1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286</v>
      </c>
      <c r="F27" s="91">
        <v>215</v>
      </c>
      <c r="G27" s="91"/>
      <c r="H27" s="91">
        <v>230</v>
      </c>
      <c r="I27" s="91">
        <v>195</v>
      </c>
      <c r="J27" s="91">
        <v>56</v>
      </c>
      <c r="K27" s="91">
        <v>5</v>
      </c>
      <c r="L27" s="101">
        <f t="shared" si="3"/>
        <v>71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736</v>
      </c>
      <c r="F28" s="91">
        <v>203</v>
      </c>
      <c r="G28" s="91">
        <v>8</v>
      </c>
      <c r="H28" s="91">
        <v>248</v>
      </c>
      <c r="I28" s="91">
        <v>181</v>
      </c>
      <c r="J28" s="91">
        <v>488</v>
      </c>
      <c r="K28" s="91">
        <v>111</v>
      </c>
      <c r="L28" s="101">
        <f t="shared" si="3"/>
        <v>533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31</v>
      </c>
      <c r="F29" s="91">
        <v>27</v>
      </c>
      <c r="G29" s="91"/>
      <c r="H29" s="91">
        <v>29</v>
      </c>
      <c r="I29" s="91">
        <v>27</v>
      </c>
      <c r="J29" s="91">
        <v>2</v>
      </c>
      <c r="K29" s="91"/>
      <c r="L29" s="101">
        <f t="shared" si="3"/>
        <v>4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55</v>
      </c>
      <c r="F30" s="91">
        <v>27</v>
      </c>
      <c r="G30" s="91"/>
      <c r="H30" s="91">
        <v>32</v>
      </c>
      <c r="I30" s="91">
        <v>28</v>
      </c>
      <c r="J30" s="91">
        <v>23</v>
      </c>
      <c r="K30" s="91">
        <v>1</v>
      </c>
      <c r="L30" s="101">
        <f t="shared" si="3"/>
        <v>28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18</v>
      </c>
      <c r="F31" s="91">
        <v>4</v>
      </c>
      <c r="G31" s="91"/>
      <c r="H31" s="91">
        <v>7</v>
      </c>
      <c r="I31" s="91">
        <v>6</v>
      </c>
      <c r="J31" s="91">
        <v>11</v>
      </c>
      <c r="K31" s="91">
        <v>3</v>
      </c>
      <c r="L31" s="101">
        <f t="shared" si="3"/>
        <v>14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2</v>
      </c>
      <c r="F32" s="91">
        <v>2</v>
      </c>
      <c r="G32" s="91"/>
      <c r="H32" s="91"/>
      <c r="I32" s="91"/>
      <c r="J32" s="91">
        <v>2</v>
      </c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3</v>
      </c>
      <c r="F33" s="91">
        <v>2</v>
      </c>
      <c r="G33" s="91"/>
      <c r="H33" s="91">
        <v>1</v>
      </c>
      <c r="I33" s="91"/>
      <c r="J33" s="91">
        <v>2</v>
      </c>
      <c r="K33" s="91"/>
      <c r="L33" s="101">
        <f t="shared" si="3"/>
        <v>1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8</v>
      </c>
      <c r="F34" s="91">
        <v>8</v>
      </c>
      <c r="G34" s="91"/>
      <c r="H34" s="91">
        <v>8</v>
      </c>
      <c r="I34" s="91">
        <v>1</v>
      </c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15</v>
      </c>
      <c r="F35" s="91">
        <v>7</v>
      </c>
      <c r="G35" s="91"/>
      <c r="H35" s="91">
        <v>7</v>
      </c>
      <c r="I35" s="91">
        <v>4</v>
      </c>
      <c r="J35" s="91">
        <v>8</v>
      </c>
      <c r="K35" s="91">
        <v>1</v>
      </c>
      <c r="L35" s="101">
        <f t="shared" ref="L35:L43" si="4">E35-F35</f>
        <v>8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84</v>
      </c>
      <c r="F36" s="91">
        <v>37</v>
      </c>
      <c r="G36" s="91"/>
      <c r="H36" s="91">
        <v>44</v>
      </c>
      <c r="I36" s="91">
        <v>21</v>
      </c>
      <c r="J36" s="91">
        <v>40</v>
      </c>
      <c r="K36" s="91">
        <v>13</v>
      </c>
      <c r="L36" s="101">
        <f t="shared" si="4"/>
        <v>47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</v>
      </c>
      <c r="F37" s="91"/>
      <c r="G37" s="91"/>
      <c r="H37" s="91"/>
      <c r="I37" s="91"/>
      <c r="J37" s="91">
        <v>1</v>
      </c>
      <c r="K37" s="91"/>
      <c r="L37" s="101">
        <f t="shared" si="4"/>
        <v>1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3</v>
      </c>
      <c r="F38" s="91">
        <v>2</v>
      </c>
      <c r="G38" s="91"/>
      <c r="H38" s="91">
        <v>1</v>
      </c>
      <c r="I38" s="91"/>
      <c r="J38" s="91">
        <v>2</v>
      </c>
      <c r="K38" s="91"/>
      <c r="L38" s="101">
        <f t="shared" si="4"/>
        <v>1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1514</v>
      </c>
      <c r="F40" s="91">
        <v>793</v>
      </c>
      <c r="G40" s="91">
        <v>8</v>
      </c>
      <c r="H40" s="91">
        <v>813</v>
      </c>
      <c r="I40" s="91">
        <v>576</v>
      </c>
      <c r="J40" s="91">
        <v>701</v>
      </c>
      <c r="K40" s="91">
        <v>135</v>
      </c>
      <c r="L40" s="101">
        <f t="shared" si="4"/>
        <v>721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427</v>
      </c>
      <c r="F41" s="91">
        <v>283</v>
      </c>
      <c r="G41" s="91"/>
      <c r="H41" s="91">
        <v>214</v>
      </c>
      <c r="I41" s="91" t="s">
        <v>172</v>
      </c>
      <c r="J41" s="91">
        <v>213</v>
      </c>
      <c r="K41" s="91">
        <v>11</v>
      </c>
      <c r="L41" s="101">
        <f t="shared" si="4"/>
        <v>144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3</v>
      </c>
      <c r="F42" s="91"/>
      <c r="G42" s="91"/>
      <c r="H42" s="91"/>
      <c r="I42" s="91" t="s">
        <v>172</v>
      </c>
      <c r="J42" s="91">
        <v>3</v>
      </c>
      <c r="K42" s="91"/>
      <c r="L42" s="101">
        <f t="shared" si="4"/>
        <v>3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428</v>
      </c>
      <c r="F45" s="91">
        <f t="shared" ref="F45:K45" si="5">F41+F43+F44</f>
        <v>284</v>
      </c>
      <c r="G45" s="91">
        <f t="shared" si="5"/>
        <v>0</v>
      </c>
      <c r="H45" s="91">
        <f t="shared" si="5"/>
        <v>214</v>
      </c>
      <c r="I45" s="91">
        <f>I43+I44</f>
        <v>0</v>
      </c>
      <c r="J45" s="91">
        <f t="shared" si="5"/>
        <v>214</v>
      </c>
      <c r="K45" s="91">
        <f t="shared" si="5"/>
        <v>11</v>
      </c>
      <c r="L45" s="101">
        <f>E45-F45</f>
        <v>144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2380</v>
      </c>
      <c r="F46" s="91">
        <f t="shared" ref="F46:K46" si="6">F15+F24+F40+F45</f>
        <v>1336</v>
      </c>
      <c r="G46" s="91">
        <f t="shared" si="6"/>
        <v>10</v>
      </c>
      <c r="H46" s="91">
        <f t="shared" si="6"/>
        <v>1255</v>
      </c>
      <c r="I46" s="91">
        <f t="shared" si="6"/>
        <v>737</v>
      </c>
      <c r="J46" s="91">
        <f t="shared" si="6"/>
        <v>1125</v>
      </c>
      <c r="K46" s="91">
        <f t="shared" si="6"/>
        <v>207</v>
      </c>
      <c r="L46" s="101">
        <f>E46-F46</f>
        <v>1044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Іллічівський міський суд Одеської області, 
Початок періоду: 01.01.2020, Кінець періоду: 31.03.2020&amp;L81CE4BD4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4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4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122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19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26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28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5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6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/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/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/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4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1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1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1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224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6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6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39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27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26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Іллічівський міський суд Одеської області, 
Початок періоду: 01.01.2020, Кінець періоду: 31.03.2020&amp;L81CE4BD4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20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18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5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2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1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169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9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2</v>
      </c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34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5</v>
      </c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2</v>
      </c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4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80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874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640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43016721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3419856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/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57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25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8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204</v>
      </c>
      <c r="F55" s="96">
        <v>7</v>
      </c>
      <c r="G55" s="96">
        <v>3</v>
      </c>
      <c r="H55" s="96">
        <v>1</v>
      </c>
      <c r="I55" s="96"/>
    </row>
    <row r="56" spans="1:9" ht="13.5" customHeight="1">
      <c r="A56" s="273" t="s">
        <v>31</v>
      </c>
      <c r="B56" s="273"/>
      <c r="C56" s="273"/>
      <c r="D56" s="273"/>
      <c r="E56" s="96">
        <v>3</v>
      </c>
      <c r="F56" s="96">
        <v>10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632</v>
      </c>
      <c r="F57" s="96">
        <v>147</v>
      </c>
      <c r="G57" s="96">
        <v>25</v>
      </c>
      <c r="H57" s="96">
        <v>3</v>
      </c>
      <c r="I57" s="96">
        <v>6</v>
      </c>
    </row>
    <row r="58" spans="1:9" ht="13.5" customHeight="1">
      <c r="A58" s="193" t="s">
        <v>111</v>
      </c>
      <c r="B58" s="193"/>
      <c r="C58" s="193"/>
      <c r="D58" s="193"/>
      <c r="E58" s="96">
        <v>212</v>
      </c>
      <c r="F58" s="96">
        <v>2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441</v>
      </c>
      <c r="G62" s="118">
        <v>14087278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287</v>
      </c>
      <c r="G63" s="119">
        <v>13965924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154</v>
      </c>
      <c r="G64" s="119">
        <v>121354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122</v>
      </c>
      <c r="G65" s="120">
        <v>95759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Іллічівський міський суд Одеської області, 
Початок періоду: 01.01.2020, Кінець періоду: 31.03.2020&amp;L81CE4BD4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18.399999999999999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29.347826086956523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26.923076923076923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19.258202567760343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5.1401869158878508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93.937125748502993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251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476</v>
      </c>
    </row>
    <row r="11" spans="1:4" ht="16.5" customHeight="1">
      <c r="A11" s="204" t="s">
        <v>63</v>
      </c>
      <c r="B11" s="206"/>
      <c r="C11" s="14">
        <v>9</v>
      </c>
      <c r="D11" s="94">
        <v>60</v>
      </c>
    </row>
    <row r="12" spans="1:4" ht="16.5" customHeight="1">
      <c r="A12" s="313" t="s">
        <v>106</v>
      </c>
      <c r="B12" s="313"/>
      <c r="C12" s="14">
        <v>10</v>
      </c>
      <c r="D12" s="94">
        <v>26</v>
      </c>
    </row>
    <row r="13" spans="1:4" ht="16.5" customHeight="1">
      <c r="A13" s="313" t="s">
        <v>31</v>
      </c>
      <c r="B13" s="313"/>
      <c r="C13" s="14">
        <v>11</v>
      </c>
      <c r="D13" s="94">
        <v>144</v>
      </c>
    </row>
    <row r="14" spans="1:4" ht="16.5" customHeight="1">
      <c r="A14" s="313" t="s">
        <v>107</v>
      </c>
      <c r="B14" s="313"/>
      <c r="C14" s="14">
        <v>12</v>
      </c>
      <c r="D14" s="94">
        <v>77</v>
      </c>
    </row>
    <row r="15" spans="1:4" ht="16.5" customHeight="1">
      <c r="A15" s="313" t="s">
        <v>111</v>
      </c>
      <c r="B15" s="313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/>
      <c r="D24" s="246"/>
    </row>
    <row r="25" spans="1:4">
      <c r="A25" s="68" t="s">
        <v>104</v>
      </c>
      <c r="B25" s="89"/>
      <c r="C25" s="246"/>
      <c r="D25" s="246"/>
    </row>
    <row r="26" spans="1:4" ht="15.75" customHeight="1"/>
    <row r="27" spans="1:4" ht="12.75" customHeight="1">
      <c r="C27" s="312" t="s">
        <v>209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Іллічівський міський суд Одеської області, 
Початок періоду: 01.01.2020, Кінець періоду: 31.03.2020&amp;L81CE4BD4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2018-03-28T07:45:37Z</cp:lastPrinted>
  <dcterms:created xsi:type="dcterms:W3CDTF">2004-04-20T14:33:35Z</dcterms:created>
  <dcterms:modified xsi:type="dcterms:W3CDTF">2020-04-21T07:23:17Z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81CE4BD4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